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gaar\Rogaar Dropbox\Amanda Rogaar\Administratiekantoor\Publiciteit\Website\bestanden\"/>
    </mc:Choice>
  </mc:AlternateContent>
  <xr:revisionPtr revIDLastSave="0" documentId="13_ncr:1_{CC9CD810-E356-4A4C-8503-7C6C2986CBCE}" xr6:coauthVersionLast="45" xr6:coauthVersionMax="45" xr10:uidLastSave="{00000000-0000-0000-0000-000000000000}"/>
  <bookViews>
    <workbookView xWindow="-120" yWindow="-120" windowWidth="29040" windowHeight="15840" xr2:uid="{9ECAB0F9-0605-43A1-A95F-E48264C72126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" i="1" l="1"/>
  <c r="J12" i="1" s="1"/>
  <c r="G11" i="1"/>
  <c r="H11" i="1" s="1"/>
  <c r="F12" i="1"/>
  <c r="K12" i="1" s="1"/>
  <c r="F13" i="1"/>
  <c r="K13" i="1" s="1"/>
  <c r="F14" i="1"/>
  <c r="K14" i="1" s="1"/>
  <c r="F15" i="1"/>
  <c r="K15" i="1" s="1"/>
  <c r="F16" i="1"/>
  <c r="K16" i="1" s="1"/>
  <c r="F17" i="1"/>
  <c r="I17" i="1" s="1"/>
  <c r="J17" i="1" s="1"/>
  <c r="F18" i="1"/>
  <c r="K18" i="1" s="1"/>
  <c r="F19" i="1"/>
  <c r="K19" i="1" s="1"/>
  <c r="F20" i="1"/>
  <c r="I20" i="1" s="1"/>
  <c r="J20" i="1" s="1"/>
  <c r="F11" i="1"/>
  <c r="K11" i="1" s="1"/>
  <c r="K22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C20" i="1"/>
  <c r="C19" i="1"/>
  <c r="B20" i="1" s="1"/>
  <c r="C18" i="1"/>
  <c r="B19" i="1" s="1"/>
  <c r="C17" i="1"/>
  <c r="B18" i="1" s="1"/>
  <c r="C16" i="1"/>
  <c r="B17" i="1" s="1"/>
  <c r="C15" i="1"/>
  <c r="C14" i="1"/>
  <c r="C13" i="1"/>
  <c r="B14" i="1" s="1"/>
  <c r="B15" i="1"/>
  <c r="B16" i="1"/>
  <c r="C12" i="1"/>
  <c r="B13" i="1" s="1"/>
  <c r="C11" i="1"/>
  <c r="B12" i="1" s="1"/>
  <c r="I14" i="1" l="1"/>
  <c r="J14" i="1" s="1"/>
  <c r="I11" i="1"/>
  <c r="J11" i="1" s="1"/>
  <c r="M22" i="1" s="1"/>
  <c r="I19" i="1"/>
  <c r="J19" i="1" s="1"/>
  <c r="I15" i="1"/>
  <c r="J15" i="1" s="1"/>
  <c r="I16" i="1"/>
  <c r="J16" i="1" s="1"/>
  <c r="I13" i="1"/>
  <c r="J13" i="1" s="1"/>
  <c r="K20" i="1"/>
  <c r="I18" i="1"/>
  <c r="J18" i="1" s="1"/>
  <c r="K17" i="1"/>
</calcChain>
</file>

<file path=xl/sharedStrings.xml><?xml version="1.0" encoding="utf-8"?>
<sst xmlns="http://schemas.openxmlformats.org/spreadsheetml/2006/main" count="21" uniqueCount="20">
  <si>
    <t>Dit is de berekening exclusief belasting op spaargeld, effecten en bezit.</t>
  </si>
  <si>
    <t>Je weet welk bedrag dat je elke maand nodig hebt om van te leven, te sparen en te genieten.</t>
  </si>
  <si>
    <t>Maar wat betaal je dan nog aan inkomstenbelasting en zorgverzekeringswet?</t>
  </si>
  <si>
    <t>Disclaimer</t>
  </si>
  <si>
    <t>Het gebruik van de tool is geheel voor eigen risico. Rogaar Administratie is niet aansprakelijk voor onjuiste uitkomsten, typfouten,</t>
  </si>
  <si>
    <t xml:space="preserve">programmeerfouten of andere problemen met het gebruik van dit model. </t>
  </si>
  <si>
    <t>Copyright</t>
  </si>
  <si>
    <t xml:space="preserve">De tool is voor eigen gebruik. Het is niet toegestaan de tool te veelvoudigen, te verkopen, openbaar te maken, op internet te plaatsen of </t>
  </si>
  <si>
    <r>
      <rPr>
        <sz val="11"/>
        <color theme="0"/>
        <rFont val="Century Gothic"/>
        <family val="2"/>
      </rPr>
      <t>Deze tool is gemaakt in opdracht voor</t>
    </r>
    <r>
      <rPr>
        <sz val="11"/>
        <color theme="1"/>
        <rFont val="Century Gothic"/>
        <family val="2"/>
      </rPr>
      <t xml:space="preserve"> </t>
    </r>
    <r>
      <rPr>
        <sz val="11"/>
        <color rgb="FFF29100"/>
        <rFont val="Century Gothic"/>
        <family val="2"/>
      </rPr>
      <t>Rogaar Administratie</t>
    </r>
    <r>
      <rPr>
        <sz val="11"/>
        <color theme="0"/>
        <rFont val="Century Gothic"/>
        <family val="2"/>
      </rPr>
      <t>. Rogaar Administratie stelt dit model ter beschikking aan haar klanten en relaties.</t>
    </r>
  </si>
  <si>
    <r>
      <t xml:space="preserve">Heb je tips hoe de tool verbeterd kan worden, stuur een mail naar: </t>
    </r>
    <r>
      <rPr>
        <sz val="11"/>
        <color rgb="FFF29100"/>
        <rFont val="Century Gothic"/>
        <family val="2"/>
      </rPr>
      <t>team@rogaaradministratie.nl</t>
    </r>
  </si>
  <si>
    <r>
      <rPr>
        <sz val="11"/>
        <color theme="0"/>
        <rFont val="Century Gothic"/>
        <family val="2"/>
      </rPr>
      <t xml:space="preserve">commercieel te exploiteren zonder voorafgaande schriftelijke toestemming van </t>
    </r>
    <r>
      <rPr>
        <sz val="11"/>
        <color rgb="FFF29100"/>
        <rFont val="Century Gothic"/>
        <family val="2"/>
      </rPr>
      <t>Rogaar Administratie</t>
    </r>
    <r>
      <rPr>
        <sz val="11"/>
        <color theme="0"/>
        <rFont val="Century Gothic"/>
        <family val="2"/>
      </rPr>
      <t>.</t>
    </r>
  </si>
  <si>
    <r>
      <rPr>
        <sz val="11"/>
        <color theme="0"/>
        <rFont val="Century Gothic"/>
        <family val="2"/>
      </rPr>
      <t>Voor meer informatie over winstadvies, Profit First, trainingen, workshops of het gratis e-book:</t>
    </r>
    <r>
      <rPr>
        <sz val="11"/>
        <color theme="1"/>
        <rFont val="Century Gothic"/>
        <family val="2"/>
      </rPr>
      <t xml:space="preserve"> </t>
    </r>
    <r>
      <rPr>
        <sz val="11"/>
        <color rgb="FFF29100"/>
        <rFont val="Century Gothic"/>
        <family val="2"/>
      </rPr>
      <t>Van chaos boekhouding naar winstboekhouding</t>
    </r>
  </si>
  <si>
    <r>
      <t>RogaarAdministratie.nl</t>
    </r>
    <r>
      <rPr>
        <b/>
        <sz val="11"/>
        <color theme="0"/>
        <rFont val="Century Gothic"/>
        <family val="2"/>
      </rPr>
      <t>.</t>
    </r>
  </si>
  <si>
    <t>In welke range zit jouw bedrag? Vul het bedrag alleen daar in die kolom in.</t>
  </si>
  <si>
    <t>Range</t>
  </si>
  <si>
    <t>per maand</t>
  </si>
  <si>
    <t>geheel 2020</t>
  </si>
  <si>
    <t>Jouw bedrag</t>
  </si>
  <si>
    <t>Belasting</t>
  </si>
  <si>
    <t xml:space="preserve">Jouw belasting bedrag voor heel het jaar 2020 is naar schatting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</si>
</sst>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€&quot;\ * #,##0_ ;_ &quot;€&quot;\ * \-#,##0_ ;_ &quot;€&quot;\ * &quot;-&quot;_ ;_ @_ "/>
    <numFmt numFmtId="43" formatCode="_ * #,##0.00_ ;_ * \-#,##0.00_ ;_ * &quot;-&quot;??_ ;_ @_ "/>
    <numFmt numFmtId="165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b/>
      <sz val="11"/>
      <color theme="0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u/>
      <sz val="11"/>
      <color theme="10"/>
      <name val="Calibri"/>
      <family val="2"/>
      <scheme val="minor"/>
    </font>
    <font>
      <b/>
      <sz val="14"/>
      <color theme="0"/>
      <name val="Century Gothic"/>
      <family val="2"/>
    </font>
    <font>
      <b/>
      <sz val="11"/>
      <color rgb="FFF29100"/>
      <name val="Century Gothic"/>
      <family val="2"/>
    </font>
    <font>
      <sz val="11"/>
      <color rgb="FFF291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767171"/>
        <bgColor indexed="64"/>
      </patternFill>
    </fill>
    <fill>
      <patternFill patternType="solid">
        <fgColor rgb="FFF29100"/>
        <bgColor indexed="64"/>
      </patternFill>
    </fill>
    <fill>
      <patternFill patternType="solid">
        <fgColor rgb="FF192C4F"/>
        <bgColor indexed="64"/>
      </patternFill>
    </fill>
  </fills>
  <borders count="16">
    <border>
      <left/>
      <right/>
      <top/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dotted">
        <color auto="1"/>
      </right>
      <top style="dotted">
        <color auto="1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dotted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5" fillId="2" borderId="0" xfId="0" applyFont="1" applyFill="1"/>
    <xf numFmtId="165" fontId="5" fillId="2" borderId="0" xfId="1" applyNumberFormat="1" applyFont="1" applyFill="1"/>
    <xf numFmtId="0" fontId="9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3" fillId="2" borderId="0" xfId="2" applyFont="1" applyFill="1" applyAlignment="1">
      <alignment horizontal="left"/>
    </xf>
    <xf numFmtId="0" fontId="9" fillId="2" borderId="0" xfId="2" applyFont="1" applyFill="1" applyAlignment="1">
      <alignment horizontal="left"/>
    </xf>
    <xf numFmtId="165" fontId="3" fillId="2" borderId="0" xfId="1" applyNumberFormat="1" applyFont="1" applyFill="1"/>
    <xf numFmtId="165" fontId="6" fillId="2" borderId="1" xfId="1" applyNumberFormat="1" applyFont="1" applyFill="1" applyBorder="1"/>
    <xf numFmtId="0" fontId="6" fillId="2" borderId="1" xfId="0" applyFont="1" applyFill="1" applyBorder="1"/>
    <xf numFmtId="165" fontId="6" fillId="2" borderId="2" xfId="1" applyNumberFormat="1" applyFont="1" applyFill="1" applyBorder="1"/>
    <xf numFmtId="0" fontId="6" fillId="2" borderId="2" xfId="0" applyFont="1" applyFill="1" applyBorder="1"/>
    <xf numFmtId="0" fontId="4" fillId="3" borderId="0" xfId="0" applyFont="1" applyFill="1" applyAlignment="1">
      <alignment horizontal="center" vertical="center"/>
    </xf>
    <xf numFmtId="165" fontId="6" fillId="3" borderId="1" xfId="1" applyNumberFormat="1" applyFont="1" applyFill="1" applyBorder="1" applyProtection="1">
      <protection locked="0"/>
    </xf>
    <xf numFmtId="165" fontId="6" fillId="3" borderId="2" xfId="1" applyNumberFormat="1" applyFont="1" applyFill="1" applyBorder="1" applyProtection="1">
      <protection locked="0"/>
    </xf>
    <xf numFmtId="0" fontId="8" fillId="4" borderId="0" xfId="0" applyFont="1" applyFill="1"/>
    <xf numFmtId="165" fontId="8" fillId="4" borderId="0" xfId="1" applyNumberFormat="1" applyFont="1" applyFill="1"/>
    <xf numFmtId="0" fontId="3" fillId="4" borderId="0" xfId="0" applyFont="1" applyFill="1"/>
    <xf numFmtId="165" fontId="4" fillId="4" borderId="0" xfId="1" applyNumberFormat="1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165" fontId="4" fillId="4" borderId="0" xfId="1" applyNumberFormat="1" applyFont="1" applyFill="1" applyAlignment="1">
      <alignment vertical="center"/>
    </xf>
    <xf numFmtId="0" fontId="4" fillId="3" borderId="3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42" fontId="4" fillId="4" borderId="0" xfId="1" applyNumberFormat="1" applyFont="1" applyFill="1" applyAlignment="1">
      <alignment horizontal="center" vertical="center"/>
    </xf>
    <xf numFmtId="0" fontId="3" fillId="2" borderId="0" xfId="0" applyFont="1" applyFill="1" applyBorder="1"/>
    <xf numFmtId="0" fontId="4" fillId="3" borderId="4" xfId="0" applyFont="1" applyFill="1" applyBorder="1" applyAlignment="1">
      <alignment horizontal="center"/>
    </xf>
    <xf numFmtId="0" fontId="3" fillId="2" borderId="4" xfId="0" applyFont="1" applyFill="1" applyBorder="1"/>
    <xf numFmtId="165" fontId="4" fillId="3" borderId="5" xfId="1" applyNumberFormat="1" applyFont="1" applyFill="1" applyBorder="1" applyAlignment="1">
      <alignment horizontal="center"/>
    </xf>
    <xf numFmtId="165" fontId="4" fillId="3" borderId="6" xfId="1" applyNumberFormat="1" applyFont="1" applyFill="1" applyBorder="1" applyAlignment="1">
      <alignment horizontal="center"/>
    </xf>
    <xf numFmtId="165" fontId="6" fillId="2" borderId="7" xfId="1" applyNumberFormat="1" applyFont="1" applyFill="1" applyBorder="1"/>
    <xf numFmtId="165" fontId="6" fillId="2" borderId="8" xfId="1" applyNumberFormat="1" applyFont="1" applyFill="1" applyBorder="1"/>
    <xf numFmtId="165" fontId="6" fillId="2" borderId="9" xfId="1" applyNumberFormat="1" applyFont="1" applyFill="1" applyBorder="1"/>
    <xf numFmtId="165" fontId="6" fillId="2" borderId="10" xfId="1" applyNumberFormat="1" applyFont="1" applyFill="1" applyBorder="1"/>
    <xf numFmtId="165" fontId="6" fillId="2" borderId="11" xfId="1" applyNumberFormat="1" applyFont="1" applyFill="1" applyBorder="1"/>
    <xf numFmtId="165" fontId="6" fillId="2" borderId="12" xfId="1" applyNumberFormat="1" applyFont="1" applyFill="1" applyBorder="1"/>
    <xf numFmtId="165" fontId="6" fillId="3" borderId="12" xfId="1" applyNumberFormat="1" applyFont="1" applyFill="1" applyBorder="1" applyProtection="1">
      <protection locked="0"/>
    </xf>
    <xf numFmtId="0" fontId="6" fillId="2" borderId="12" xfId="0" applyFont="1" applyFill="1" applyBorder="1"/>
    <xf numFmtId="165" fontId="6" fillId="2" borderId="13" xfId="1" applyNumberFormat="1" applyFont="1" applyFill="1" applyBorder="1"/>
    <xf numFmtId="0" fontId="4" fillId="3" borderId="1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</cellXfs>
  <cellStyles count="3">
    <cellStyle name="Hyperlink" xfId="2" builtinId="8"/>
    <cellStyle name="Komma" xfId="1" builtinId="3"/>
    <cellStyle name="Standaard" xfId="0" builtinId="0"/>
  </cellStyles>
  <dxfs count="0"/>
  <tableStyles count="0" defaultTableStyle="TableStyleMedium2" defaultPivotStyle="PivotStyleLight16"/>
  <colors>
    <mruColors>
      <color rgb="FFF29100"/>
      <color rgb="FF192C4F"/>
      <color rgb="FFFF6600"/>
      <color rgb="FF76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%20team@rogaaradministratie.nl" TargetMode="External"/><Relationship Id="rId1" Type="http://schemas.openxmlformats.org/officeDocument/2006/relationships/hyperlink" Target="http://www.rogaaradministratie.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5F5B2-027C-4FC4-A95B-72F2A28BCEC2}">
  <dimension ref="B2:AA37"/>
  <sheetViews>
    <sheetView tabSelected="1" workbookViewId="0">
      <selection activeCell="J40" sqref="J40"/>
    </sheetView>
  </sheetViews>
  <sheetFormatPr defaultRowHeight="16.5" x14ac:dyDescent="0.3"/>
  <cols>
    <col min="1" max="1" width="9.140625" style="1"/>
    <col min="2" max="2" width="19.85546875" style="1" customWidth="1"/>
    <col min="3" max="3" width="10.140625" style="1" bestFit="1" customWidth="1"/>
    <col min="4" max="4" width="15.5703125" style="1" customWidth="1"/>
    <col min="5" max="6" width="0" style="1" hidden="1" customWidth="1"/>
    <col min="7" max="7" width="10.140625" style="2" hidden="1" customWidth="1"/>
    <col min="8" max="8" width="11.28515625" style="2" hidden="1" customWidth="1"/>
    <col min="9" max="9" width="10.140625" style="2" hidden="1" customWidth="1"/>
    <col min="10" max="10" width="14" style="2" customWidth="1"/>
    <col min="11" max="11" width="11.28515625" style="2" hidden="1" customWidth="1"/>
    <col min="12" max="16" width="9.140625" style="1"/>
    <col min="17" max="17" width="24" style="1" customWidth="1"/>
    <col min="18" max="24" width="9.140625" style="1" hidden="1" customWidth="1"/>
    <col min="25" max="25" width="8.7109375" style="1" hidden="1" customWidth="1"/>
    <col min="26" max="27" width="9.140625" style="1" hidden="1" customWidth="1"/>
    <col min="28" max="16384" width="9.140625" style="1"/>
  </cols>
  <sheetData>
    <row r="2" spans="2:17" s="5" customFormat="1" ht="18.75" x14ac:dyDescent="0.3">
      <c r="B2" s="16" t="s">
        <v>1</v>
      </c>
      <c r="C2" s="16"/>
      <c r="D2" s="16"/>
      <c r="E2" s="16"/>
      <c r="F2" s="16"/>
      <c r="G2" s="17"/>
      <c r="H2" s="17"/>
      <c r="I2" s="17"/>
      <c r="J2" s="17"/>
      <c r="K2" s="17"/>
      <c r="L2" s="16"/>
      <c r="M2" s="16"/>
      <c r="N2" s="16"/>
      <c r="O2" s="16"/>
      <c r="P2" s="16"/>
      <c r="Q2" s="18"/>
    </row>
    <row r="3" spans="2:17" s="5" customFormat="1" ht="18.75" x14ac:dyDescent="0.3">
      <c r="B3" s="16" t="s">
        <v>2</v>
      </c>
      <c r="C3" s="16"/>
      <c r="D3" s="16"/>
      <c r="E3" s="16"/>
      <c r="F3" s="16"/>
      <c r="G3" s="17"/>
      <c r="H3" s="17"/>
      <c r="I3" s="17"/>
      <c r="J3" s="17"/>
      <c r="K3" s="17"/>
      <c r="L3" s="16"/>
      <c r="M3" s="16"/>
      <c r="N3" s="16"/>
      <c r="O3" s="16"/>
      <c r="P3" s="16"/>
      <c r="Q3" s="18"/>
    </row>
    <row r="4" spans="2:17" s="5" customFormat="1" ht="18.75" x14ac:dyDescent="0.3">
      <c r="B4" s="16" t="s">
        <v>0</v>
      </c>
      <c r="C4" s="16"/>
      <c r="D4" s="16"/>
      <c r="E4" s="16"/>
      <c r="F4" s="16"/>
      <c r="G4" s="17"/>
      <c r="H4" s="17"/>
      <c r="I4" s="17"/>
      <c r="J4" s="17"/>
      <c r="K4" s="17"/>
      <c r="L4" s="16"/>
      <c r="M4" s="16"/>
      <c r="N4" s="16"/>
      <c r="O4" s="16"/>
      <c r="P4" s="16"/>
      <c r="Q4" s="18"/>
    </row>
    <row r="5" spans="2:17" s="5" customFormat="1" x14ac:dyDescent="0.3">
      <c r="G5" s="8"/>
      <c r="H5" s="8"/>
      <c r="I5" s="8"/>
      <c r="J5" s="8"/>
      <c r="K5" s="8"/>
    </row>
    <row r="6" spans="2:17" s="5" customFormat="1" x14ac:dyDescent="0.3">
      <c r="G6" s="8"/>
      <c r="H6" s="8"/>
      <c r="I6" s="8"/>
      <c r="J6" s="8"/>
      <c r="K6" s="8"/>
    </row>
    <row r="7" spans="2:17" s="5" customFormat="1" ht="22.5" customHeight="1" x14ac:dyDescent="0.3">
      <c r="B7" s="13" t="s">
        <v>13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2:17" s="5" customFormat="1" ht="9.75" customHeight="1" thickBot="1" x14ac:dyDescent="0.35">
      <c r="J8" s="8"/>
      <c r="K8" s="8"/>
    </row>
    <row r="9" spans="2:17" s="5" customFormat="1" ht="19.5" customHeight="1" thickTop="1" x14ac:dyDescent="0.3">
      <c r="B9" s="39"/>
      <c r="C9" s="40"/>
      <c r="D9" s="26" t="s">
        <v>17</v>
      </c>
      <c r="E9" s="27"/>
      <c r="F9" s="27"/>
      <c r="G9" s="27"/>
      <c r="H9" s="27"/>
      <c r="I9" s="27"/>
      <c r="J9" s="28" t="s">
        <v>18</v>
      </c>
      <c r="K9" s="8"/>
    </row>
    <row r="10" spans="2:17" s="5" customFormat="1" ht="19.5" customHeight="1" x14ac:dyDescent="0.3">
      <c r="B10" s="41" t="s">
        <v>14</v>
      </c>
      <c r="C10" s="22"/>
      <c r="D10" s="23" t="s">
        <v>15</v>
      </c>
      <c r="E10" s="25"/>
      <c r="F10" s="25"/>
      <c r="G10" s="25"/>
      <c r="H10" s="25"/>
      <c r="I10" s="25"/>
      <c r="J10" s="29" t="s">
        <v>16</v>
      </c>
      <c r="K10" s="8"/>
    </row>
    <row r="11" spans="2:17" s="5" customFormat="1" x14ac:dyDescent="0.3">
      <c r="B11" s="30">
        <v>0</v>
      </c>
      <c r="C11" s="9">
        <f>ROUND(27995/12,0)</f>
        <v>2333</v>
      </c>
      <c r="D11" s="14"/>
      <c r="E11" s="10">
        <v>1.07</v>
      </c>
      <c r="F11" s="10">
        <f>E11-1</f>
        <v>7.0000000000000062E-2</v>
      </c>
      <c r="G11" s="9">
        <f t="shared" ref="G11" si="0">D11*E11</f>
        <v>0</v>
      </c>
      <c r="H11" s="9">
        <f>G11*12</f>
        <v>0</v>
      </c>
      <c r="I11" s="9">
        <f>D11*F11</f>
        <v>0</v>
      </c>
      <c r="J11" s="31">
        <f>MROUND(I11*12,50)</f>
        <v>0</v>
      </c>
      <c r="K11" s="8">
        <f>D11*F11*12</f>
        <v>0</v>
      </c>
    </row>
    <row r="12" spans="2:17" s="5" customFormat="1" x14ac:dyDescent="0.3">
      <c r="B12" s="32">
        <f>C11+1</f>
        <v>2334</v>
      </c>
      <c r="C12" s="11">
        <f>ROUND(33662/12,0)</f>
        <v>2805</v>
      </c>
      <c r="D12" s="15"/>
      <c r="E12" s="12">
        <v>1.19</v>
      </c>
      <c r="F12" s="12">
        <f t="shared" ref="F12:F20" si="1">E12-1</f>
        <v>0.18999999999999995</v>
      </c>
      <c r="G12" s="11">
        <f t="shared" ref="G12:G20" si="2">D12*E12</f>
        <v>0</v>
      </c>
      <c r="H12" s="11">
        <f t="shared" ref="H12:H20" si="3">G12*12</f>
        <v>0</v>
      </c>
      <c r="I12" s="11">
        <f t="shared" ref="I12:I20" si="4">D12*F12</f>
        <v>0</v>
      </c>
      <c r="J12" s="33">
        <f t="shared" ref="J12:K12" si="5">MROUND(I12*12,50)</f>
        <v>0</v>
      </c>
      <c r="K12" s="8">
        <f t="shared" ref="K12:K20" si="6">D12*F12*12</f>
        <v>0</v>
      </c>
    </row>
    <row r="13" spans="2:17" s="5" customFormat="1" x14ac:dyDescent="0.3">
      <c r="B13" s="32">
        <f>C12+1</f>
        <v>2806</v>
      </c>
      <c r="C13" s="11">
        <f>ROUND(38893/12,0)</f>
        <v>3241</v>
      </c>
      <c r="D13" s="15"/>
      <c r="E13" s="12">
        <v>1.29</v>
      </c>
      <c r="F13" s="12">
        <f t="shared" si="1"/>
        <v>0.29000000000000004</v>
      </c>
      <c r="G13" s="11">
        <f t="shared" si="2"/>
        <v>0</v>
      </c>
      <c r="H13" s="11">
        <f t="shared" si="3"/>
        <v>0</v>
      </c>
      <c r="I13" s="11">
        <f t="shared" si="4"/>
        <v>0</v>
      </c>
      <c r="J13" s="33">
        <f t="shared" ref="J13:K13" si="7">MROUND(I13*12,50)</f>
        <v>0</v>
      </c>
      <c r="K13" s="8">
        <f t="shared" si="6"/>
        <v>0</v>
      </c>
    </row>
    <row r="14" spans="2:17" s="5" customFormat="1" x14ac:dyDescent="0.3">
      <c r="B14" s="32">
        <f>C13+1</f>
        <v>3242</v>
      </c>
      <c r="C14" s="11">
        <f>ROUND(44125/12,0)</f>
        <v>3677</v>
      </c>
      <c r="D14" s="15"/>
      <c r="E14" s="12">
        <v>1.36</v>
      </c>
      <c r="F14" s="12">
        <f t="shared" si="1"/>
        <v>0.3600000000000001</v>
      </c>
      <c r="G14" s="11">
        <f t="shared" si="2"/>
        <v>0</v>
      </c>
      <c r="H14" s="11">
        <f t="shared" si="3"/>
        <v>0</v>
      </c>
      <c r="I14" s="11">
        <f t="shared" si="4"/>
        <v>0</v>
      </c>
      <c r="J14" s="33">
        <f t="shared" ref="J14:K14" si="8">MROUND(I14*12,50)</f>
        <v>0</v>
      </c>
      <c r="K14" s="8">
        <f t="shared" si="6"/>
        <v>0</v>
      </c>
    </row>
    <row r="15" spans="2:17" s="5" customFormat="1" x14ac:dyDescent="0.3">
      <c r="B15" s="32">
        <f t="shared" ref="B15:B20" si="9">C14+1</f>
        <v>3678</v>
      </c>
      <c r="C15" s="11">
        <f>ROUND(49305/12,0)</f>
        <v>4109</v>
      </c>
      <c r="D15" s="15"/>
      <c r="E15" s="12">
        <v>1.42</v>
      </c>
      <c r="F15" s="12">
        <f t="shared" si="1"/>
        <v>0.41999999999999993</v>
      </c>
      <c r="G15" s="11">
        <f t="shared" si="2"/>
        <v>0</v>
      </c>
      <c r="H15" s="11">
        <f t="shared" si="3"/>
        <v>0</v>
      </c>
      <c r="I15" s="11">
        <f t="shared" si="4"/>
        <v>0</v>
      </c>
      <c r="J15" s="33">
        <f t="shared" ref="J15:K15" si="10">MROUND(I15*12,50)</f>
        <v>0</v>
      </c>
      <c r="K15" s="8">
        <f t="shared" si="6"/>
        <v>0</v>
      </c>
    </row>
    <row r="16" spans="2:17" s="5" customFormat="1" x14ac:dyDescent="0.3">
      <c r="B16" s="32">
        <f t="shared" si="9"/>
        <v>4110</v>
      </c>
      <c r="C16" s="11">
        <f>ROUND(54488/12,0)</f>
        <v>4541</v>
      </c>
      <c r="D16" s="15"/>
      <c r="E16" s="12">
        <v>1.47</v>
      </c>
      <c r="F16" s="12">
        <f t="shared" si="1"/>
        <v>0.47</v>
      </c>
      <c r="G16" s="11">
        <f t="shared" si="2"/>
        <v>0</v>
      </c>
      <c r="H16" s="11">
        <f t="shared" si="3"/>
        <v>0</v>
      </c>
      <c r="I16" s="11">
        <f t="shared" si="4"/>
        <v>0</v>
      </c>
      <c r="J16" s="33">
        <f t="shared" ref="J16:K16" si="11">MROUND(I16*12,50)</f>
        <v>0</v>
      </c>
      <c r="K16" s="8">
        <f t="shared" si="6"/>
        <v>0</v>
      </c>
    </row>
    <row r="17" spans="2:27" s="5" customFormat="1" x14ac:dyDescent="0.3">
      <c r="B17" s="32">
        <f t="shared" si="9"/>
        <v>4542</v>
      </c>
      <c r="C17" s="11">
        <f>ROUND(59753/12,0)</f>
        <v>4979</v>
      </c>
      <c r="D17" s="15"/>
      <c r="E17" s="12">
        <v>1.51</v>
      </c>
      <c r="F17" s="12">
        <f t="shared" si="1"/>
        <v>0.51</v>
      </c>
      <c r="G17" s="11">
        <f t="shared" si="2"/>
        <v>0</v>
      </c>
      <c r="H17" s="11">
        <f t="shared" si="3"/>
        <v>0</v>
      </c>
      <c r="I17" s="11">
        <f t="shared" si="4"/>
        <v>0</v>
      </c>
      <c r="J17" s="33">
        <f t="shared" ref="J17:K17" si="12">MROUND(I17*12,50)</f>
        <v>0</v>
      </c>
      <c r="K17" s="8">
        <f t="shared" si="6"/>
        <v>0</v>
      </c>
    </row>
    <row r="18" spans="2:27" s="5" customFormat="1" x14ac:dyDescent="0.3">
      <c r="B18" s="32">
        <f t="shared" si="9"/>
        <v>4980</v>
      </c>
      <c r="C18" s="11">
        <f>ROUND(64928/12,0)</f>
        <v>5411</v>
      </c>
      <c r="D18" s="15"/>
      <c r="E18" s="12">
        <v>1.54</v>
      </c>
      <c r="F18" s="12">
        <f t="shared" si="1"/>
        <v>0.54</v>
      </c>
      <c r="G18" s="11">
        <f t="shared" si="2"/>
        <v>0</v>
      </c>
      <c r="H18" s="11">
        <f t="shared" si="3"/>
        <v>0</v>
      </c>
      <c r="I18" s="11">
        <f t="shared" si="4"/>
        <v>0</v>
      </c>
      <c r="J18" s="33">
        <f t="shared" ref="J18:K18" si="13">MROUND(I18*12,50)</f>
        <v>0</v>
      </c>
      <c r="K18" s="8">
        <f t="shared" si="6"/>
        <v>0</v>
      </c>
    </row>
    <row r="19" spans="2:27" s="5" customFormat="1" x14ac:dyDescent="0.3">
      <c r="B19" s="32">
        <f t="shared" si="9"/>
        <v>5412</v>
      </c>
      <c r="C19" s="11">
        <f>ROUND(70622/12,0)</f>
        <v>5885</v>
      </c>
      <c r="D19" s="15"/>
      <c r="E19" s="12">
        <v>1.56</v>
      </c>
      <c r="F19" s="12">
        <f t="shared" si="1"/>
        <v>0.56000000000000005</v>
      </c>
      <c r="G19" s="11">
        <f t="shared" si="2"/>
        <v>0</v>
      </c>
      <c r="H19" s="11">
        <f t="shared" si="3"/>
        <v>0</v>
      </c>
      <c r="I19" s="11">
        <f t="shared" si="4"/>
        <v>0</v>
      </c>
      <c r="J19" s="33">
        <f t="shared" ref="J19:K19" si="14">MROUND(I19*12,50)</f>
        <v>0</v>
      </c>
      <c r="K19" s="8">
        <f t="shared" si="6"/>
        <v>0</v>
      </c>
    </row>
    <row r="20" spans="2:27" s="5" customFormat="1" ht="17.25" thickBot="1" x14ac:dyDescent="0.35">
      <c r="B20" s="34">
        <f t="shared" si="9"/>
        <v>5886</v>
      </c>
      <c r="C20" s="35">
        <f>ROUND(76316/12,0)</f>
        <v>6360</v>
      </c>
      <c r="D20" s="36"/>
      <c r="E20" s="37">
        <v>1.57</v>
      </c>
      <c r="F20" s="37">
        <f t="shared" si="1"/>
        <v>0.57000000000000006</v>
      </c>
      <c r="G20" s="35">
        <f t="shared" si="2"/>
        <v>0</v>
      </c>
      <c r="H20" s="35">
        <f t="shared" si="3"/>
        <v>0</v>
      </c>
      <c r="I20" s="35">
        <f t="shared" si="4"/>
        <v>0</v>
      </c>
      <c r="J20" s="38">
        <f t="shared" ref="J20:K20" si="15">MROUND(I20*12,50)</f>
        <v>0</v>
      </c>
      <c r="K20" s="8">
        <f t="shared" si="6"/>
        <v>0</v>
      </c>
    </row>
    <row r="21" spans="2:27" s="5" customFormat="1" ht="17.25" thickTop="1" x14ac:dyDescent="0.3">
      <c r="G21" s="8"/>
      <c r="H21" s="8"/>
      <c r="I21" s="8"/>
      <c r="J21" s="8"/>
      <c r="K21" s="8"/>
    </row>
    <row r="22" spans="2:27" ht="25.5" customHeight="1" x14ac:dyDescent="0.3">
      <c r="B22" s="20" t="s">
        <v>19</v>
      </c>
      <c r="C22" s="20"/>
      <c r="D22" s="20"/>
      <c r="E22" s="20"/>
      <c r="F22" s="20"/>
      <c r="G22" s="21"/>
      <c r="H22" s="21"/>
      <c r="I22" s="21"/>
      <c r="J22" s="21"/>
      <c r="K22" s="19">
        <f t="shared" ref="K22" si="16">SUM(K11:K21)</f>
        <v>0</v>
      </c>
      <c r="L22" s="19"/>
      <c r="M22" s="24">
        <f>SUM(J11:J21)</f>
        <v>0</v>
      </c>
      <c r="N22" s="24"/>
    </row>
    <row r="25" spans="2:27" x14ac:dyDescent="0.3">
      <c r="B25" s="3" t="s">
        <v>3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2:27" x14ac:dyDescent="0.3">
      <c r="B26" s="4" t="s">
        <v>8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2:27" x14ac:dyDescent="0.3">
      <c r="B27" s="5" t="s">
        <v>4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2:27" x14ac:dyDescent="0.3">
      <c r="B28" s="5" t="s">
        <v>5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2:27" x14ac:dyDescent="0.3">
      <c r="B29" s="6" t="s">
        <v>9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2:27" x14ac:dyDescent="0.3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2:27" x14ac:dyDescent="0.3">
      <c r="B31" s="3" t="s">
        <v>6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2:27" x14ac:dyDescent="0.3">
      <c r="B32" s="4" t="s">
        <v>8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2:27" x14ac:dyDescent="0.3">
      <c r="B33" s="5" t="s">
        <v>7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2:27" x14ac:dyDescent="0.3">
      <c r="B34" s="4" t="s">
        <v>10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2:27" x14ac:dyDescent="0.3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2:27" x14ac:dyDescent="0.3">
      <c r="B36" s="4" t="s">
        <v>11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2:27" x14ac:dyDescent="0.3">
      <c r="B37" s="7" t="s">
        <v>12</v>
      </c>
      <c r="C37" s="7"/>
      <c r="D37" s="7"/>
      <c r="E37" s="7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</sheetData>
  <mergeCells count="6">
    <mergeCell ref="B7:N7"/>
    <mergeCell ref="B29:Q29"/>
    <mergeCell ref="B37:E37"/>
    <mergeCell ref="M22:N22"/>
    <mergeCell ref="B9:C9"/>
    <mergeCell ref="B10:C10"/>
  </mergeCells>
  <hyperlinks>
    <hyperlink ref="B37:E37" r:id="rId1" display="RogaarAdministratie.nl" xr:uid="{EC203B5A-5E4A-4B2F-9390-DFBA7B81B7FC}"/>
    <hyperlink ref="B29:Q29" r:id="rId2" display="Heb je tips hoe de tool verbeterd kan worden, stuur een mail te sturen naar: team@rogaaradministratie.nl" xr:uid="{ACEAFE53-1544-4267-8E6A-CD6B71BE3456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Rogaar</dc:creator>
  <cp:lastModifiedBy>Rogaar</cp:lastModifiedBy>
  <dcterms:created xsi:type="dcterms:W3CDTF">2019-11-27T09:03:23Z</dcterms:created>
  <dcterms:modified xsi:type="dcterms:W3CDTF">2019-11-27T09:57:28Z</dcterms:modified>
</cp:coreProperties>
</file>